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45" windowWidth="18555" windowHeight="12015"/>
  </bookViews>
  <sheets>
    <sheet name="Blad1" sheetId="1" r:id="rId1"/>
    <sheet name="Blad2" sheetId="2" r:id="rId2"/>
    <sheet name="Blad3" sheetId="3" r:id="rId3"/>
  </sheets>
  <calcPr calcId="92512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K11"/>
  <c r="L11"/>
  <c r="C13"/>
  <c r="D13"/>
  <c r="E13"/>
  <c r="F13"/>
  <c r="G13"/>
  <c r="H13"/>
  <c r="I13"/>
  <c r="J13"/>
  <c r="K13"/>
  <c r="L13"/>
  <c r="C15"/>
  <c r="D15"/>
  <c r="E15"/>
  <c r="F15"/>
  <c r="G15"/>
  <c r="H15"/>
  <c r="I15"/>
  <c r="J15"/>
  <c r="K15"/>
  <c r="L15"/>
  <c r="G24"/>
  <c r="I24"/>
  <c r="K24"/>
  <c r="C29"/>
  <c r="D29"/>
  <c r="E29"/>
  <c r="F29"/>
  <c r="G29"/>
  <c r="H29"/>
  <c r="I29"/>
  <c r="J29"/>
  <c r="K29"/>
  <c r="L29"/>
  <c r="C31"/>
  <c r="D31"/>
  <c r="J31"/>
  <c r="K31"/>
  <c r="L31"/>
  <c r="D38"/>
  <c r="E38"/>
  <c r="F38"/>
  <c r="G38"/>
  <c r="H38"/>
  <c r="I38"/>
  <c r="J38"/>
  <c r="K38"/>
  <c r="D48"/>
  <c r="E48"/>
  <c r="F48"/>
  <c r="G48"/>
  <c r="H48"/>
  <c r="I48"/>
  <c r="J48"/>
  <c r="K48"/>
  <c r="L48"/>
  <c r="D68"/>
  <c r="G68"/>
  <c r="H68"/>
  <c r="K68"/>
  <c r="C81"/>
  <c r="D81"/>
  <c r="E81"/>
  <c r="F81"/>
  <c r="G81"/>
  <c r="H81"/>
  <c r="I81"/>
  <c r="J81"/>
  <c r="K81"/>
  <c r="L81"/>
  <c r="E83"/>
  <c r="F83"/>
  <c r="G83"/>
  <c r="H83"/>
  <c r="I83"/>
  <c r="J83"/>
  <c r="K83"/>
  <c r="L83"/>
  <c r="K88"/>
</calcChain>
</file>

<file path=xl/sharedStrings.xml><?xml version="1.0" encoding="utf-8"?>
<sst xmlns="http://schemas.openxmlformats.org/spreadsheetml/2006/main" count="231" uniqueCount="76">
  <si>
    <t>Tabell 5.11</t>
  </si>
  <si>
    <t>Personer dömda till fängelse som intagits i anstalt efter huvudbrott, ålder och kön, år 2004</t>
  </si>
  <si>
    <t>Persons sentenced to imprisonment and admitted to prison, by principal offence, age and sex, 2004</t>
  </si>
  <si>
    <t>Huvudbrott</t>
  </si>
  <si>
    <t xml:space="preserve"> Ålder vid intagning, år</t>
  </si>
  <si>
    <t xml:space="preserve">  Totalt</t>
  </si>
  <si>
    <t>därav</t>
  </si>
  <si>
    <t xml:space="preserve"> 15-17</t>
  </si>
  <si>
    <t xml:space="preserve">  18-20</t>
  </si>
  <si>
    <t xml:space="preserve">   21-24</t>
  </si>
  <si>
    <t xml:space="preserve">   25-29</t>
  </si>
  <si>
    <t xml:space="preserve">   30-34</t>
  </si>
  <si>
    <t xml:space="preserve">   35-39</t>
  </si>
  <si>
    <t xml:space="preserve">   40-49</t>
  </si>
  <si>
    <t xml:space="preserve">    50-</t>
  </si>
  <si>
    <t>kvinnor</t>
  </si>
  <si>
    <t>SAMTLIGA BROTT</t>
  </si>
  <si>
    <t>Brott mot brottsbalken</t>
  </si>
  <si>
    <t>3-7 kap. Brott mot person</t>
  </si>
  <si>
    <t>3 kap. Brott mot liv och hälsa</t>
  </si>
  <si>
    <t>Mord och dråp</t>
  </si>
  <si>
    <t>-</t>
  </si>
  <si>
    <t>Misshandel, grov misshandel</t>
  </si>
  <si>
    <t>Vållande till annans död</t>
  </si>
  <si>
    <t>4 kap. Brott mot frihet och frid</t>
  </si>
  <si>
    <t>5 kap. Ärekränkning</t>
  </si>
  <si>
    <t>6 kap. Sexualbrott</t>
  </si>
  <si>
    <t>Våldtäkt, grov våldtäkt</t>
  </si>
  <si>
    <t>7 kap. Brott mot familj</t>
  </si>
  <si>
    <t>8-12 kap. Brott mot förmögenhet</t>
  </si>
  <si>
    <t>8 kap. Tillgreppsbrott</t>
  </si>
  <si>
    <t>Snatteri</t>
  </si>
  <si>
    <t>Stöld</t>
  </si>
  <si>
    <t>Grov stöld</t>
  </si>
  <si>
    <t>Tillgrepp av fortskaffningsmedel</t>
  </si>
  <si>
    <t>Rån, grovt rån</t>
  </si>
  <si>
    <t>9 kap. Bedrägeri och annan oredlighet</t>
  </si>
  <si>
    <t>Bedrägeri, grovt bedrägeri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</si>
  <si>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</si>
  <si>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</si>
  <si>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</si>
  <si>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</si>
  <si>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</si>
  <si>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</si>
  <si>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Mordbrand, grov mordbrand</t>
  </si>
  <si>
    <t>14 kap. Förfalskningsbrott</t>
  </si>
  <si>
    <t>15 kap. Mened, falskt åtal m.m.</t>
  </si>
  <si>
    <t>Tabell 5.11 (forts.)</t>
  </si>
  <si>
    <t>16-20 kap. Brott mot staten</t>
  </si>
  <si>
    <t>16 kap. Brott mot allmän ordning</t>
  </si>
  <si>
    <t>17 kap. Brott mot allmän verksamhet</t>
  </si>
  <si>
    <t>Våld mot tjänsteman</t>
  </si>
  <si>
    <t>18 kap. Högmålsbrott</t>
  </si>
  <si>
    <t>19 kap. Brott mot rikets säkerhet</t>
  </si>
  <si>
    <t>20 kap. Tjänstefel m.m.</t>
  </si>
  <si>
    <t>22 kap</t>
  </si>
  <si>
    <t>Om landsförräderi mm</t>
  </si>
  <si>
    <t>Brott mot specialstraffrättsliga författningar</t>
  </si>
  <si>
    <t>Trafikbrottslagen</t>
  </si>
  <si>
    <t xml:space="preserve">Rattfylleri, grovt rattfylleri </t>
  </si>
  <si>
    <t>Smitning</t>
  </si>
  <si>
    <t>Olovlig körning, grov olovlig körning</t>
  </si>
  <si>
    <t>Narkotikastrafflagen</t>
  </si>
  <si>
    <r>
      <t xml:space="preserve">Smugglingslagen </t>
    </r>
    <r>
      <rPr>
        <vertAlign val="superscript"/>
        <sz val="7"/>
        <rFont val="Helvetica"/>
        <family val="2"/>
      </rPr>
      <t>1</t>
    </r>
  </si>
  <si>
    <t>Alkohollagen</t>
  </si>
  <si>
    <t>Skattebrottslagen</t>
  </si>
  <si>
    <t>Miljöbalken</t>
  </si>
  <si>
    <t>Utlänningslagen</t>
  </si>
  <si>
    <t>Vapenlagen</t>
  </si>
  <si>
    <t>Lagen om vapenfri tjänst</t>
  </si>
  <si>
    <t>Värnpliktslagen</t>
  </si>
  <si>
    <t>Totalförsvarsplikt</t>
  </si>
  <si>
    <t>Övriga specialstraffrättsliga författningar</t>
  </si>
  <si>
    <t>därav enbart utländsk dom</t>
  </si>
  <si>
    <r>
      <t>1</t>
    </r>
    <r>
      <rPr>
        <sz val="7"/>
        <rFont val="Helvetica"/>
        <family val="2"/>
      </rPr>
      <t xml:space="preserve"> Inklusive varusmugglingslagen</t>
    </r>
  </si>
  <si>
    <t>Bitvis hanterad som svensk dom brott ingår delvis i ovan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</si>
</sst>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9"/>
      <name val="Helvetica"/>
    </font>
    <font>
      <sz val="9"/>
      <name val="Helvetica"/>
    </font>
    <font>
      <sz val="8"/>
      <name val="Helvetica"/>
    </font>
    <font>
      <b/>
      <sz val="8"/>
      <name val="Helvetica"/>
    </font>
    <font>
      <b/>
      <sz val="8"/>
      <name val="Helvetica"/>
      <family val="2"/>
    </font>
    <font>
      <sz val="8"/>
      <name val="Helvetica"/>
      <family val="2"/>
    </font>
    <font>
      <i/>
      <sz val="8"/>
      <name val="Helvetica"/>
    </font>
    <font>
      <sz val="8"/>
      <name val="Arial"/>
      <family val="2"/>
    </font>
    <font>
      <i/>
      <sz val="8"/>
      <name val="Helvetica"/>
      <family val="2"/>
    </font>
    <font>
      <i/>
      <sz val="8"/>
      <color indexed="10"/>
      <name val="Helvetica"/>
    </font>
    <font>
      <sz val="8"/>
      <color indexed="10"/>
      <name val="Helvetica"/>
    </font>
    <font>
      <vertAlign val="superscript"/>
      <sz val="7"/>
      <name val="Helvetica"/>
      <family val="2"/>
    </font>
    <font>
      <sz val="8"/>
      <color indexed="14"/>
      <name val="Helvetica"/>
    </font>
    <font>
      <sz val="7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/>
    <xf numFmtId="49" fontId="3" fillId="0" borderId="1" xfId="0" quotePrefix="1" applyNumberFormat="1" applyFont="1" applyBorder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Border="1"/>
    <xf numFmtId="3" fontId="4" fillId="0" borderId="0" xfId="0" applyNumberFormat="1" applyFont="1" applyAlignment="1">
      <alignment horizontal="right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7" fillId="0" borderId="0" xfId="0" applyFont="1"/>
    <xf numFmtId="3" fontId="3" fillId="0" borderId="0" xfId="0" applyNumberFormat="1" applyFont="1" applyAlignment="1">
      <alignment horizontal="right"/>
    </xf>
    <xf numFmtId="0" fontId="8" fillId="0" borderId="0" xfId="0" applyFont="1"/>
    <xf numFmtId="3" fontId="6" fillId="0" borderId="0" xfId="0" quotePrefix="1" applyNumberFormat="1" applyFont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0" applyNumberFormat="1" applyFont="1" applyBorder="1"/>
    <xf numFmtId="0" fontId="3" fillId="0" borderId="0" xfId="0" quotePrefix="1" applyFont="1" applyBorder="1"/>
    <xf numFmtId="0" fontId="9" fillId="0" borderId="0" xfId="0" applyFont="1"/>
    <xf numFmtId="49" fontId="3" fillId="0" borderId="0" xfId="0" quotePrefix="1" applyNumberFormat="1" applyFont="1" applyBorder="1" applyAlignment="1">
      <alignment horizontal="left"/>
    </xf>
    <xf numFmtId="3" fontId="3" fillId="0" borderId="0" xfId="0" quotePrefix="1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/>
    <xf numFmtId="0" fontId="13" fillId="0" borderId="0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9525</xdr:rowOff>
    </xdr:from>
    <xdr:to>
      <xdr:col>11</xdr:col>
      <xdr:colOff>152400</xdr:colOff>
      <xdr:row>1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9525"/>
          <a:ext cx="120967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>
      <selection activeCell="B1" sqref="B1"/>
    </sheetView>
  </sheetViews>
  <sheetFormatPr defaultRowHeight="12.75"/>
  <cols>
    <col min="1" max="1" width="5.85546875" customWidth="1"/>
    <col min="2" max="2" width="21.28515625" customWidth="1"/>
    <col min="3" max="3" width="5.140625" customWidth="1"/>
    <col min="4" max="4" width="5.85546875" bestFit="1" customWidth="1"/>
    <col min="5" max="9" width="6.28515625" bestFit="1" customWidth="1"/>
    <col min="10" max="10" width="5" bestFit="1" customWidth="1"/>
    <col min="11" max="11" width="5.7109375" bestFit="1" customWidth="1"/>
    <col min="12" max="12" width="6" bestFit="1" customWidth="1"/>
  </cols>
  <sheetData>
    <row r="1" spans="1:12">
      <c r="A1" s="1" t="s">
        <v>0</v>
      </c>
      <c r="B1" s="1"/>
      <c r="C1" s="2"/>
      <c r="E1" s="2"/>
      <c r="F1" s="2"/>
      <c r="G1" s="2"/>
      <c r="H1" s="2"/>
      <c r="I1" s="2"/>
      <c r="J1" s="2"/>
      <c r="K1" s="2"/>
      <c r="L1" s="1"/>
    </row>
    <row r="2" spans="1:12">
      <c r="A2" s="3" t="s">
        <v>1</v>
      </c>
      <c r="B2" s="3"/>
      <c r="C2" s="1"/>
      <c r="D2" s="2"/>
      <c r="E2" s="2"/>
      <c r="F2" s="2"/>
      <c r="G2" s="2"/>
      <c r="H2" s="2"/>
      <c r="I2" s="2"/>
      <c r="J2" s="2"/>
      <c r="K2" s="2"/>
      <c r="L2" s="1"/>
    </row>
    <row r="3" spans="1:12">
      <c r="A3" s="4" t="s">
        <v>2</v>
      </c>
      <c r="B3" s="4"/>
      <c r="C3" s="5"/>
      <c r="D3" s="5"/>
      <c r="E3" s="6"/>
      <c r="F3" s="5"/>
      <c r="G3" s="5"/>
      <c r="H3" s="5"/>
      <c r="I3" s="5"/>
      <c r="J3" s="2"/>
      <c r="K3" s="5"/>
      <c r="L3" s="5"/>
    </row>
    <row r="4" spans="1:12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</row>
    <row r="5" spans="1:12">
      <c r="A5" s="9" t="s">
        <v>3</v>
      </c>
      <c r="B5" s="9"/>
      <c r="C5" s="10" t="s">
        <v>4</v>
      </c>
      <c r="D5" s="11"/>
      <c r="E5" s="11"/>
      <c r="F5" s="10"/>
      <c r="G5" s="10"/>
      <c r="H5" s="10"/>
      <c r="I5" s="10"/>
      <c r="J5" s="10"/>
      <c r="K5" s="12" t="s">
        <v>5</v>
      </c>
      <c r="L5" s="9" t="s">
        <v>6</v>
      </c>
    </row>
    <row r="6" spans="1:12">
      <c r="A6" s="13"/>
      <c r="B6" s="13"/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/>
      <c r="L6" s="13" t="s">
        <v>15</v>
      </c>
    </row>
    <row r="7" spans="1:12">
      <c r="A7" s="15"/>
      <c r="B7" s="15"/>
      <c r="C7" s="16"/>
      <c r="D7" s="16"/>
      <c r="E7" s="16"/>
      <c r="F7" s="16"/>
      <c r="G7" s="16"/>
      <c r="H7" s="16"/>
      <c r="I7" s="16"/>
      <c r="J7" s="16"/>
      <c r="K7" s="15"/>
      <c r="L7" s="15"/>
    </row>
    <row r="8" spans="1:12">
      <c r="A8" s="17"/>
      <c r="B8" s="17"/>
      <c r="C8" s="18"/>
      <c r="D8" s="18"/>
      <c r="E8" s="18"/>
      <c r="F8" s="18"/>
      <c r="G8" s="18"/>
      <c r="H8" s="18"/>
      <c r="I8" s="18"/>
      <c r="J8" s="18"/>
      <c r="K8" s="17"/>
      <c r="L8" s="17"/>
    </row>
    <row r="9" spans="1:12">
      <c r="A9" s="19" t="s">
        <v>16</v>
      </c>
      <c r="B9" s="19"/>
      <c r="C9" s="20">
        <v>9</v>
      </c>
      <c r="D9" s="20">
        <v>612</v>
      </c>
      <c r="E9" s="20">
        <v>1488</v>
      </c>
      <c r="F9" s="20">
        <v>1742</v>
      </c>
      <c r="G9" s="20">
        <v>1518</v>
      </c>
      <c r="H9" s="20">
        <v>1670</v>
      </c>
      <c r="I9" s="20">
        <v>2762</v>
      </c>
      <c r="J9" s="20">
        <v>1542</v>
      </c>
      <c r="K9" s="20">
        <v>11343</v>
      </c>
      <c r="L9" s="20">
        <v>775</v>
      </c>
    </row>
    <row r="10" spans="1:1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>
      <c r="A11" s="21" t="s">
        <v>17</v>
      </c>
      <c r="B11" s="21"/>
      <c r="C11" s="22">
        <f t="shared" ref="C11:L11" si="0">+C13+C29+C48+C64</f>
        <v>8</v>
      </c>
      <c r="D11" s="22">
        <f t="shared" si="0"/>
        <v>490</v>
      </c>
      <c r="E11" s="22">
        <f t="shared" si="0"/>
        <v>1016</v>
      </c>
      <c r="F11" s="22">
        <f t="shared" si="0"/>
        <v>1113</v>
      </c>
      <c r="G11" s="22">
        <f t="shared" si="0"/>
        <v>895</v>
      </c>
      <c r="H11" s="22">
        <f t="shared" si="0"/>
        <v>934</v>
      </c>
      <c r="I11" s="22">
        <f t="shared" si="0"/>
        <v>1385</v>
      </c>
      <c r="J11" s="22">
        <f t="shared" si="0"/>
        <v>620</v>
      </c>
      <c r="K11" s="22">
        <f t="shared" si="0"/>
        <v>6461</v>
      </c>
      <c r="L11" s="22">
        <f t="shared" si="0"/>
        <v>397</v>
      </c>
    </row>
    <row r="12" spans="1:12">
      <c r="A12" s="21"/>
      <c r="B12" s="21"/>
      <c r="C12" s="23"/>
      <c r="D12" s="23"/>
      <c r="E12" s="23"/>
      <c r="F12" s="20"/>
      <c r="G12" s="23"/>
      <c r="H12" s="23"/>
      <c r="I12" s="23"/>
      <c r="J12" s="23"/>
      <c r="K12" s="20"/>
      <c r="L12" s="21"/>
    </row>
    <row r="13" spans="1:12">
      <c r="A13" s="21" t="s">
        <v>18</v>
      </c>
      <c r="B13" s="21"/>
      <c r="C13" s="20">
        <f>+C15+C24</f>
        <v>2</v>
      </c>
      <c r="D13" s="20">
        <f>+D15+D20+D24</f>
        <v>150</v>
      </c>
      <c r="E13" s="20">
        <f>+E15+E20+E24</f>
        <v>310</v>
      </c>
      <c r="F13" s="20">
        <f>+F15+F20+F24</f>
        <v>323</v>
      </c>
      <c r="G13" s="20">
        <f>+G15+G20+G24+G27</f>
        <v>249</v>
      </c>
      <c r="H13" s="20">
        <f>+H15+H20+H24</f>
        <v>263</v>
      </c>
      <c r="I13" s="20">
        <f>+I15+I20+I24+I27</f>
        <v>500</v>
      </c>
      <c r="J13" s="20">
        <f>+J15+J20+J24</f>
        <v>290</v>
      </c>
      <c r="K13" s="20">
        <f>+K15+K20+K24+K27</f>
        <v>2087</v>
      </c>
      <c r="L13" s="20">
        <f>+L15+L20+L24+L27</f>
        <v>56</v>
      </c>
    </row>
    <row r="14" spans="1:12">
      <c r="A14" s="21"/>
      <c r="B14" s="21"/>
      <c r="C14" s="24"/>
      <c r="D14" s="20"/>
      <c r="E14" s="20"/>
      <c r="F14" s="20"/>
      <c r="G14" s="20"/>
      <c r="H14" s="20"/>
      <c r="I14" s="20"/>
      <c r="J14" s="20"/>
      <c r="K14" s="20"/>
      <c r="L14" s="20"/>
    </row>
    <row r="15" spans="1:12">
      <c r="A15" s="25" t="s">
        <v>19</v>
      </c>
      <c r="B15" s="17"/>
      <c r="C15" s="26">
        <f>SUM(C16:C18)</f>
        <v>1</v>
      </c>
      <c r="D15" s="26">
        <f>SUM(D16:D18)</f>
        <v>112</v>
      </c>
      <c r="E15" s="26">
        <f>SUM(E16:E18)+3</f>
        <v>247</v>
      </c>
      <c r="F15" s="26">
        <f>SUM(F16:F18)+4</f>
        <v>233</v>
      </c>
      <c r="G15" s="26">
        <f>SUM(G16:G18)+4</f>
        <v>150</v>
      </c>
      <c r="H15" s="26">
        <f>SUM(H16:H18)+1</f>
        <v>180</v>
      </c>
      <c r="I15" s="26">
        <f>SUM(I16:I18)+5</f>
        <v>324</v>
      </c>
      <c r="J15" s="26">
        <f>SUM(J16:J18)+2</f>
        <v>178</v>
      </c>
      <c r="K15" s="26">
        <f>SUM(C15:J15)</f>
        <v>1425</v>
      </c>
      <c r="L15" s="26">
        <f>SUM(L16:L18)+1</f>
        <v>44</v>
      </c>
    </row>
    <row r="16" spans="1:12">
      <c r="A16" s="27" t="s">
        <v>6</v>
      </c>
      <c r="B16" s="17" t="s">
        <v>20</v>
      </c>
      <c r="C16" s="28" t="s">
        <v>21</v>
      </c>
      <c r="D16" s="23">
        <v>11</v>
      </c>
      <c r="E16" s="23">
        <v>10</v>
      </c>
      <c r="F16" s="23">
        <v>9</v>
      </c>
      <c r="G16" s="23">
        <v>11</v>
      </c>
      <c r="H16" s="23">
        <v>12</v>
      </c>
      <c r="I16" s="23">
        <v>25</v>
      </c>
      <c r="J16" s="23">
        <v>11</v>
      </c>
      <c r="K16" s="26">
        <v>89</v>
      </c>
      <c r="L16" s="28">
        <v>9</v>
      </c>
    </row>
    <row r="17" spans="1:12">
      <c r="B17" s="17" t="s">
        <v>22</v>
      </c>
      <c r="C17" s="28">
        <v>1</v>
      </c>
      <c r="D17" s="23">
        <v>100</v>
      </c>
      <c r="E17" s="23">
        <v>232</v>
      </c>
      <c r="F17" s="23">
        <v>219</v>
      </c>
      <c r="G17" s="23">
        <v>134</v>
      </c>
      <c r="H17" s="23">
        <v>165</v>
      </c>
      <c r="I17" s="23">
        <v>290</v>
      </c>
      <c r="J17" s="23">
        <v>164</v>
      </c>
      <c r="K17" s="26">
        <v>1305</v>
      </c>
      <c r="L17" s="17">
        <v>33</v>
      </c>
    </row>
    <row r="18" spans="1:12">
      <c r="B18" s="17" t="s">
        <v>23</v>
      </c>
      <c r="C18" s="28" t="s">
        <v>21</v>
      </c>
      <c r="D18" s="28">
        <v>1</v>
      </c>
      <c r="E18" s="23">
        <v>2</v>
      </c>
      <c r="F18" s="23">
        <v>1</v>
      </c>
      <c r="G18" s="28">
        <v>1</v>
      </c>
      <c r="H18" s="28">
        <v>2</v>
      </c>
      <c r="I18" s="28">
        <v>4</v>
      </c>
      <c r="J18" s="28">
        <v>1</v>
      </c>
      <c r="K18" s="26">
        <v>12</v>
      </c>
      <c r="L18" s="28">
        <v>1</v>
      </c>
    </row>
    <row r="19" spans="1:12">
      <c r="B19" s="17"/>
      <c r="C19" s="23"/>
      <c r="D19" s="23"/>
      <c r="E19" s="23"/>
      <c r="F19" s="23"/>
      <c r="G19" s="28"/>
      <c r="H19" s="23"/>
      <c r="I19" s="23"/>
      <c r="J19" s="28"/>
      <c r="K19" s="23"/>
      <c r="L19" s="23"/>
    </row>
    <row r="20" spans="1:12">
      <c r="A20" s="25" t="s">
        <v>24</v>
      </c>
      <c r="B20" s="17"/>
      <c r="C20" s="29" t="s">
        <v>21</v>
      </c>
      <c r="D20" s="29">
        <v>18</v>
      </c>
      <c r="E20" s="30">
        <v>36</v>
      </c>
      <c r="F20" s="30">
        <v>60</v>
      </c>
      <c r="G20" s="30">
        <v>51</v>
      </c>
      <c r="H20" s="30">
        <v>55</v>
      </c>
      <c r="I20" s="30">
        <v>111</v>
      </c>
      <c r="J20" s="30">
        <v>53</v>
      </c>
      <c r="K20" s="31">
        <v>384</v>
      </c>
      <c r="L20" s="9">
        <v>9</v>
      </c>
    </row>
    <row r="21" spans="1:12">
      <c r="A21" s="25"/>
      <c r="B21" s="17"/>
      <c r="C21" s="30"/>
      <c r="D21" s="30"/>
      <c r="E21" s="30"/>
      <c r="F21" s="30"/>
      <c r="G21" s="30"/>
      <c r="H21" s="30"/>
      <c r="I21" s="30"/>
      <c r="J21" s="30"/>
      <c r="K21" s="30"/>
      <c r="L21" s="9"/>
    </row>
    <row r="22" spans="1:12">
      <c r="A22" s="25" t="s">
        <v>25</v>
      </c>
      <c r="B22" s="17"/>
      <c r="C22" s="29" t="s">
        <v>21</v>
      </c>
      <c r="D22" s="29" t="s">
        <v>21</v>
      </c>
      <c r="E22" s="29" t="s">
        <v>21</v>
      </c>
      <c r="F22" s="29" t="s">
        <v>21</v>
      </c>
      <c r="G22" s="29" t="s">
        <v>21</v>
      </c>
      <c r="H22" s="29" t="s">
        <v>21</v>
      </c>
      <c r="I22" s="29" t="s">
        <v>21</v>
      </c>
      <c r="J22" s="29" t="s">
        <v>21</v>
      </c>
      <c r="K22" s="29" t="s">
        <v>21</v>
      </c>
      <c r="L22" s="29" t="s">
        <v>21</v>
      </c>
    </row>
    <row r="23" spans="1:12">
      <c r="A23" s="25"/>
      <c r="B23" s="17"/>
      <c r="C23" s="29"/>
      <c r="D23" s="29"/>
      <c r="E23" s="29"/>
      <c r="F23" s="29"/>
      <c r="G23" s="29"/>
      <c r="H23" s="29"/>
      <c r="I23" s="29"/>
      <c r="J23" s="29"/>
      <c r="K23" s="31"/>
      <c r="L23" s="29"/>
    </row>
    <row r="24" spans="1:12">
      <c r="A24" s="25" t="s">
        <v>26</v>
      </c>
      <c r="B24" s="17"/>
      <c r="C24" s="29">
        <v>1</v>
      </c>
      <c r="D24" s="31">
        <v>20</v>
      </c>
      <c r="E24" s="31">
        <v>27</v>
      </c>
      <c r="F24" s="31">
        <v>30</v>
      </c>
      <c r="G24" s="31">
        <f>29+18</f>
        <v>47</v>
      </c>
      <c r="H24" s="31">
        <v>28</v>
      </c>
      <c r="I24" s="31">
        <f>25+37</f>
        <v>62</v>
      </c>
      <c r="J24" s="31">
        <v>59</v>
      </c>
      <c r="K24" s="31">
        <f>136+138</f>
        <v>274</v>
      </c>
      <c r="L24" s="32">
        <v>2</v>
      </c>
    </row>
    <row r="25" spans="1:12">
      <c r="A25" s="17" t="s">
        <v>6</v>
      </c>
      <c r="B25" s="17" t="s">
        <v>27</v>
      </c>
      <c r="C25" s="29">
        <v>1</v>
      </c>
      <c r="D25" s="30">
        <v>16</v>
      </c>
      <c r="E25" s="30">
        <v>18</v>
      </c>
      <c r="F25" s="30">
        <v>23</v>
      </c>
      <c r="G25" s="30">
        <v>29</v>
      </c>
      <c r="H25" s="30">
        <v>7</v>
      </c>
      <c r="I25" s="30">
        <v>25</v>
      </c>
      <c r="J25" s="30">
        <v>19</v>
      </c>
      <c r="K25" s="31">
        <v>138</v>
      </c>
      <c r="L25" s="33" t="s">
        <v>21</v>
      </c>
    </row>
    <row r="26" spans="1:12">
      <c r="A26" s="17"/>
      <c r="B26" s="17"/>
      <c r="C26" s="29"/>
      <c r="D26" s="30"/>
      <c r="E26" s="30"/>
      <c r="F26" s="30"/>
      <c r="G26" s="30"/>
      <c r="H26" s="30"/>
      <c r="I26" s="30"/>
      <c r="J26" s="30"/>
      <c r="K26" s="31"/>
      <c r="L26" s="33"/>
    </row>
    <row r="27" spans="1:12">
      <c r="A27" s="25" t="s">
        <v>28</v>
      </c>
      <c r="B27" s="17"/>
      <c r="C27" s="29" t="s">
        <v>21</v>
      </c>
      <c r="D27" s="29" t="s">
        <v>21</v>
      </c>
      <c r="E27" s="29" t="s">
        <v>21</v>
      </c>
      <c r="F27" s="29" t="s">
        <v>21</v>
      </c>
      <c r="G27" s="29">
        <v>1</v>
      </c>
      <c r="H27" s="29" t="s">
        <v>21</v>
      </c>
      <c r="I27" s="29">
        <v>3</v>
      </c>
      <c r="J27" s="29" t="s">
        <v>21</v>
      </c>
      <c r="K27" s="29">
        <v>4</v>
      </c>
      <c r="L27" s="29">
        <v>1</v>
      </c>
    </row>
    <row r="28" spans="1:12">
      <c r="A28" s="25"/>
      <c r="B28" s="17"/>
      <c r="C28" s="29"/>
      <c r="D28" s="29"/>
      <c r="E28" s="29"/>
      <c r="F28" s="29"/>
      <c r="G28" s="29"/>
      <c r="H28" s="29"/>
      <c r="I28" s="30"/>
      <c r="J28" s="29"/>
      <c r="K28" s="31"/>
      <c r="L28" s="33"/>
    </row>
    <row r="29" spans="1:12">
      <c r="A29" s="21" t="s">
        <v>29</v>
      </c>
      <c r="B29" s="21"/>
      <c r="C29" s="33">
        <f>+C31+C38</f>
        <v>6</v>
      </c>
      <c r="D29" s="33">
        <f>+D31+D38+D42+D46</f>
        <v>290</v>
      </c>
      <c r="E29" s="33">
        <f>+E31+E38+E42+E46</f>
        <v>538</v>
      </c>
      <c r="F29" s="33">
        <f t="shared" ref="F29:L29" si="1">+F31+F38+F42+F44+F46</f>
        <v>592</v>
      </c>
      <c r="G29" s="33">
        <f t="shared" si="1"/>
        <v>479</v>
      </c>
      <c r="H29" s="33">
        <f t="shared" si="1"/>
        <v>516</v>
      </c>
      <c r="I29" s="33">
        <f t="shared" si="1"/>
        <v>676</v>
      </c>
      <c r="J29" s="33">
        <f t="shared" si="1"/>
        <v>231</v>
      </c>
      <c r="K29" s="33">
        <f t="shared" si="1"/>
        <v>3328</v>
      </c>
      <c r="L29" s="33">
        <f t="shared" si="1"/>
        <v>275</v>
      </c>
    </row>
    <row r="30" spans="1:12">
      <c r="A30" s="21"/>
      <c r="B30" s="21"/>
      <c r="C30" s="34"/>
      <c r="D30" s="34"/>
      <c r="E30" s="34"/>
      <c r="F30" s="34"/>
      <c r="G30" s="34"/>
      <c r="H30" s="34"/>
      <c r="I30" s="34"/>
      <c r="J30" s="34"/>
      <c r="K30" s="31"/>
      <c r="L30" s="34"/>
    </row>
    <row r="31" spans="1:12">
      <c r="A31" s="25" t="s">
        <v>30</v>
      </c>
      <c r="B31" s="17"/>
      <c r="C31" s="29">
        <f>SUM(C32:C36)</f>
        <v>5</v>
      </c>
      <c r="D31" s="29">
        <f>SUM(D32:D36)</f>
        <v>248</v>
      </c>
      <c r="E31" s="29">
        <v>452</v>
      </c>
      <c r="F31" s="29">
        <v>456</v>
      </c>
      <c r="G31" s="29">
        <v>372</v>
      </c>
      <c r="H31" s="29">
        <v>366</v>
      </c>
      <c r="I31" s="29">
        <v>461</v>
      </c>
      <c r="J31" s="29">
        <f>SUM(J32:J36)</f>
        <v>132</v>
      </c>
      <c r="K31" s="29">
        <f>SUM(K32:K36)+6</f>
        <v>2492</v>
      </c>
      <c r="L31" s="29">
        <f>SUM(L32:L36)</f>
        <v>205</v>
      </c>
    </row>
    <row r="32" spans="1:12">
      <c r="A32" s="17" t="s">
        <v>6</v>
      </c>
      <c r="B32" s="17" t="s">
        <v>31</v>
      </c>
      <c r="C32" s="29" t="s">
        <v>21</v>
      </c>
      <c r="D32" s="29" t="s">
        <v>21</v>
      </c>
      <c r="E32" s="29" t="s">
        <v>21</v>
      </c>
      <c r="F32" s="29">
        <v>1</v>
      </c>
      <c r="G32" s="29">
        <v>2</v>
      </c>
      <c r="H32" s="29">
        <v>6</v>
      </c>
      <c r="I32" s="29">
        <v>8</v>
      </c>
      <c r="J32" s="29">
        <v>5</v>
      </c>
      <c r="K32" s="31">
        <v>22</v>
      </c>
      <c r="L32" s="29">
        <v>7</v>
      </c>
    </row>
    <row r="33" spans="1:12">
      <c r="A33" s="25"/>
      <c r="B33" s="17" t="s">
        <v>32</v>
      </c>
      <c r="C33" s="35" t="s">
        <v>21</v>
      </c>
      <c r="D33" s="17">
        <v>56</v>
      </c>
      <c r="E33" s="18">
        <v>159</v>
      </c>
      <c r="F33" s="17">
        <v>202</v>
      </c>
      <c r="G33" s="17">
        <v>191</v>
      </c>
      <c r="H33" s="17">
        <v>200</v>
      </c>
      <c r="I33" s="17">
        <v>283</v>
      </c>
      <c r="J33" s="17">
        <v>82</v>
      </c>
      <c r="K33" s="17">
        <v>1173</v>
      </c>
      <c r="L33" s="17">
        <v>120</v>
      </c>
    </row>
    <row r="34" spans="1:12">
      <c r="A34" s="25"/>
      <c r="B34" s="17" t="s">
        <v>33</v>
      </c>
      <c r="C34" s="29">
        <v>2</v>
      </c>
      <c r="D34" s="30">
        <v>37</v>
      </c>
      <c r="E34" s="30">
        <v>96</v>
      </c>
      <c r="F34" s="30">
        <v>98</v>
      </c>
      <c r="G34" s="30">
        <v>79</v>
      </c>
      <c r="H34" s="30">
        <v>70</v>
      </c>
      <c r="I34" s="30">
        <v>92</v>
      </c>
      <c r="J34" s="30">
        <v>25</v>
      </c>
      <c r="K34" s="31">
        <v>499</v>
      </c>
      <c r="L34" s="9">
        <v>51</v>
      </c>
    </row>
    <row r="35" spans="1:12">
      <c r="A35" s="25"/>
      <c r="B35" s="17" t="s">
        <v>34</v>
      </c>
      <c r="C35" s="29" t="s">
        <v>21</v>
      </c>
      <c r="D35" s="30">
        <v>27</v>
      </c>
      <c r="E35" s="30">
        <v>61</v>
      </c>
      <c r="F35" s="30">
        <v>66</v>
      </c>
      <c r="G35" s="30">
        <v>57</v>
      </c>
      <c r="H35" s="30">
        <v>60</v>
      </c>
      <c r="I35" s="30">
        <v>54</v>
      </c>
      <c r="J35" s="30">
        <v>15</v>
      </c>
      <c r="K35" s="31">
        <v>340</v>
      </c>
      <c r="L35" s="9">
        <v>15</v>
      </c>
    </row>
    <row r="36" spans="1:12">
      <c r="A36" s="25"/>
      <c r="B36" s="17" t="s">
        <v>35</v>
      </c>
      <c r="C36" s="29">
        <v>3</v>
      </c>
      <c r="D36" s="30">
        <v>128</v>
      </c>
      <c r="E36" s="30">
        <v>134</v>
      </c>
      <c r="F36" s="30">
        <v>88</v>
      </c>
      <c r="G36" s="30">
        <v>42</v>
      </c>
      <c r="H36" s="30">
        <v>29</v>
      </c>
      <c r="I36" s="30">
        <v>23</v>
      </c>
      <c r="J36" s="30">
        <v>5</v>
      </c>
      <c r="K36" s="31">
        <v>452</v>
      </c>
      <c r="L36" s="9">
        <v>12</v>
      </c>
    </row>
    <row r="37" spans="1:12">
      <c r="A37" s="25"/>
      <c r="B37" s="17"/>
      <c r="C37" s="9"/>
      <c r="D37" s="30"/>
      <c r="E37" s="30"/>
      <c r="F37" s="30"/>
      <c r="G37" s="30"/>
      <c r="H37" s="30"/>
      <c r="I37" s="30"/>
      <c r="J37" s="30"/>
      <c r="K37" s="31"/>
      <c r="L37" s="9"/>
    </row>
    <row r="38" spans="1:12">
      <c r="A38" s="25" t="s">
        <v>36</v>
      </c>
      <c r="B38" s="17"/>
      <c r="C38" s="29">
        <v>1</v>
      </c>
      <c r="D38" s="9">
        <f>9+4+22</f>
        <v>35</v>
      </c>
      <c r="E38" s="36">
        <f>29+50</f>
        <v>79</v>
      </c>
      <c r="F38" s="9">
        <f>47+5+64</f>
        <v>116</v>
      </c>
      <c r="G38" s="9">
        <f>33+58</f>
        <v>91</v>
      </c>
      <c r="H38" s="9">
        <f>36+7+79</f>
        <v>122</v>
      </c>
      <c r="I38" s="9">
        <f>55+2+102</f>
        <v>159</v>
      </c>
      <c r="J38" s="9">
        <f>27+2+30</f>
        <v>59</v>
      </c>
      <c r="K38" s="31">
        <f>235+26+401</f>
        <v>662</v>
      </c>
      <c r="L38" s="31">
        <v>54</v>
      </c>
    </row>
    <row r="39" spans="1:12">
      <c r="A39" s="17" t="s">
        <v>6</v>
      </c>
      <c r="B39" s="17" t="s">
        <v>37</v>
      </c>
      <c r="C39" s="29" t="s">
        <v>21</v>
      </c>
      <c r="D39" s="32">
        <v>9</v>
      </c>
      <c r="E39" s="31">
        <v>29</v>
      </c>
      <c r="F39" s="31">
        <v>47</v>
      </c>
      <c r="G39" s="31">
        <v>32</v>
      </c>
      <c r="H39" s="31">
        <v>36</v>
      </c>
      <c r="I39" s="31">
        <v>55</v>
      </c>
      <c r="J39" s="31">
        <v>27</v>
      </c>
      <c r="K39" s="31">
        <v>235</v>
      </c>
      <c r="L39" s="9">
        <v>32</v>
      </c>
    </row>
    <row r="40" spans="1:12">
      <c r="A40" s="17"/>
      <c r="B40" s="17" t="s">
        <v>38</v>
      </c>
      <c r="C40" s="29">
        <v>1</v>
      </c>
      <c r="D40" s="30">
        <v>22</v>
      </c>
      <c r="E40" s="30">
        <v>45</v>
      </c>
      <c r="F40" s="30">
        <v>64</v>
      </c>
      <c r="G40" s="30">
        <v>58</v>
      </c>
      <c r="H40" s="30">
        <v>79</v>
      </c>
      <c r="I40" s="30">
        <v>102</v>
      </c>
      <c r="J40" s="30">
        <v>30</v>
      </c>
      <c r="K40" s="31">
        <v>401</v>
      </c>
      <c r="L40" s="9">
        <v>22</v>
      </c>
    </row>
    <row r="41" spans="1:12">
      <c r="A41" s="17"/>
      <c r="B41" s="17"/>
      <c r="C41" s="29"/>
      <c r="D41" s="30"/>
      <c r="E41" s="30"/>
      <c r="F41" s="30"/>
      <c r="G41" s="30"/>
      <c r="H41" s="30"/>
      <c r="I41" s="30"/>
      <c r="J41" s="30"/>
      <c r="K41" s="31"/>
      <c r="L41" s="9"/>
    </row>
    <row r="42" spans="1:12">
      <c r="A42" s="25" t="s">
        <v>39</v>
      </c>
      <c r="B42" s="17"/>
      <c r="C42" s="29" t="s">
        <v>21</v>
      </c>
      <c r="D42" s="29">
        <v>4</v>
      </c>
      <c r="E42" s="30">
        <v>4</v>
      </c>
      <c r="F42" s="30">
        <v>13</v>
      </c>
      <c r="G42" s="30">
        <v>8</v>
      </c>
      <c r="H42" s="30">
        <v>19</v>
      </c>
      <c r="I42" s="30">
        <v>34</v>
      </c>
      <c r="J42" s="30">
        <v>20</v>
      </c>
      <c r="K42" s="31">
        <v>102</v>
      </c>
      <c r="L42" s="9">
        <v>14</v>
      </c>
    </row>
    <row r="43" spans="1:12">
      <c r="A43" s="25"/>
      <c r="B43" s="17"/>
      <c r="C43" s="29"/>
      <c r="D43" s="30"/>
      <c r="E43" s="30"/>
      <c r="F43" s="30"/>
      <c r="G43" s="30"/>
      <c r="H43" s="30"/>
      <c r="I43" s="30"/>
      <c r="J43" s="30"/>
      <c r="K43" s="31"/>
      <c r="L43" s="9"/>
    </row>
    <row r="44" spans="1:12">
      <c r="A44" s="25" t="s">
        <v>40</v>
      </c>
      <c r="B44" s="17"/>
      <c r="C44" s="29" t="s">
        <v>21</v>
      </c>
      <c r="D44" s="29" t="s">
        <v>21</v>
      </c>
      <c r="E44" s="29" t="s">
        <v>21</v>
      </c>
      <c r="F44" s="30">
        <v>1</v>
      </c>
      <c r="G44" s="30">
        <v>5</v>
      </c>
      <c r="H44" s="30">
        <v>8</v>
      </c>
      <c r="I44" s="30">
        <v>18</v>
      </c>
      <c r="J44" s="30">
        <v>18</v>
      </c>
      <c r="K44" s="31">
        <v>50</v>
      </c>
      <c r="L44" s="29">
        <v>1</v>
      </c>
    </row>
    <row r="45" spans="1:12">
      <c r="A45" s="25"/>
      <c r="B45" s="17"/>
      <c r="C45" s="29"/>
      <c r="D45" s="30"/>
      <c r="E45" s="30"/>
      <c r="F45" s="30"/>
      <c r="G45" s="30"/>
      <c r="H45" s="30"/>
      <c r="I45" s="30"/>
      <c r="J45" s="30"/>
      <c r="K45" s="31"/>
      <c r="L45" s="30"/>
    </row>
    <row r="46" spans="1:12">
      <c r="A46" s="25" t="s">
        <v>41</v>
      </c>
      <c r="B46" s="17"/>
      <c r="C46" s="29" t="s">
        <v>21</v>
      </c>
      <c r="D46" s="29">
        <v>3</v>
      </c>
      <c r="E46" s="29">
        <v>3</v>
      </c>
      <c r="F46" s="29">
        <v>6</v>
      </c>
      <c r="G46" s="29">
        <v>3</v>
      </c>
      <c r="H46" s="29">
        <v>1</v>
      </c>
      <c r="I46" s="29">
        <v>4</v>
      </c>
      <c r="J46" s="29">
        <v>2</v>
      </c>
      <c r="K46" s="31">
        <v>22</v>
      </c>
      <c r="L46" s="29">
        <v>1</v>
      </c>
    </row>
    <row r="47" spans="1:12">
      <c r="A47" s="25"/>
      <c r="B47" s="17"/>
      <c r="C47" s="29"/>
      <c r="D47" s="30"/>
      <c r="E47" s="30"/>
      <c r="F47" s="30"/>
      <c r="G47" s="30"/>
      <c r="H47" s="30"/>
      <c r="I47" s="30"/>
      <c r="J47" s="29"/>
      <c r="K47" s="31"/>
      <c r="L47" s="30"/>
    </row>
    <row r="48" spans="1:12">
      <c r="A48" s="21" t="s">
        <v>42</v>
      </c>
      <c r="B48" s="21"/>
      <c r="C48" s="33">
        <v>0</v>
      </c>
      <c r="D48" s="33">
        <f t="shared" ref="D48:L48" si="2">+D50+D53+D55</f>
        <v>18</v>
      </c>
      <c r="E48" s="33">
        <f t="shared" si="2"/>
        <v>60</v>
      </c>
      <c r="F48" s="33">
        <f t="shared" si="2"/>
        <v>71</v>
      </c>
      <c r="G48" s="33">
        <f t="shared" si="2"/>
        <v>47</v>
      </c>
      <c r="H48" s="33">
        <f t="shared" si="2"/>
        <v>51</v>
      </c>
      <c r="I48" s="33">
        <f t="shared" si="2"/>
        <v>57</v>
      </c>
      <c r="J48" s="33">
        <f t="shared" si="2"/>
        <v>30</v>
      </c>
      <c r="K48" s="33">
        <f t="shared" si="2"/>
        <v>334</v>
      </c>
      <c r="L48" s="33">
        <f t="shared" si="2"/>
        <v>38</v>
      </c>
    </row>
    <row r="49" spans="1:12">
      <c r="A49" s="21"/>
      <c r="B49" s="21"/>
      <c r="C49" s="33"/>
      <c r="D49" s="33"/>
      <c r="E49" s="33"/>
      <c r="F49" s="33"/>
      <c r="G49" s="33"/>
      <c r="H49" s="33"/>
      <c r="I49" s="33"/>
      <c r="J49" s="33"/>
      <c r="K49" s="31"/>
      <c r="L49" s="33"/>
    </row>
    <row r="50" spans="1:12">
      <c r="A50" s="25" t="s">
        <v>43</v>
      </c>
      <c r="B50" s="17"/>
      <c r="C50" s="29" t="s">
        <v>21</v>
      </c>
      <c r="D50" s="31">
        <v>8</v>
      </c>
      <c r="E50" s="31">
        <v>8</v>
      </c>
      <c r="F50" s="31">
        <v>5</v>
      </c>
      <c r="G50" s="31">
        <v>4</v>
      </c>
      <c r="H50" s="31">
        <v>9</v>
      </c>
      <c r="I50" s="31">
        <v>13</v>
      </c>
      <c r="J50" s="31">
        <v>9</v>
      </c>
      <c r="K50" s="31">
        <v>56</v>
      </c>
      <c r="L50" s="31">
        <v>9</v>
      </c>
    </row>
    <row r="51" spans="1:12">
      <c r="A51" s="17" t="s">
        <v>6</v>
      </c>
      <c r="B51" s="17" t="s">
        <v>44</v>
      </c>
      <c r="C51" s="29" t="s">
        <v>21</v>
      </c>
      <c r="D51" s="29">
        <v>8</v>
      </c>
      <c r="E51" s="29">
        <v>7</v>
      </c>
      <c r="F51" s="30">
        <v>4</v>
      </c>
      <c r="G51" s="30">
        <v>4</v>
      </c>
      <c r="H51" s="29">
        <v>9</v>
      </c>
      <c r="I51" s="30">
        <v>12</v>
      </c>
      <c r="J51" s="29">
        <v>9</v>
      </c>
      <c r="K51" s="31">
        <v>53</v>
      </c>
      <c r="L51" s="37">
        <v>9</v>
      </c>
    </row>
    <row r="52" spans="1:12">
      <c r="A52" s="17"/>
      <c r="B52" s="17"/>
      <c r="C52" s="29"/>
      <c r="D52" s="30"/>
      <c r="E52" s="30"/>
      <c r="F52" s="30"/>
      <c r="G52" s="30"/>
      <c r="H52" s="30"/>
      <c r="I52" s="30"/>
      <c r="J52" s="30"/>
      <c r="K52" s="31"/>
      <c r="L52" s="9"/>
    </row>
    <row r="53" spans="1:12">
      <c r="A53" s="25" t="s">
        <v>45</v>
      </c>
      <c r="B53" s="17"/>
      <c r="C53" s="29" t="s">
        <v>21</v>
      </c>
      <c r="D53" s="29">
        <v>7</v>
      </c>
      <c r="E53" s="30">
        <v>44</v>
      </c>
      <c r="F53" s="30">
        <v>54</v>
      </c>
      <c r="G53" s="30">
        <v>39</v>
      </c>
      <c r="H53" s="30">
        <v>38</v>
      </c>
      <c r="I53" s="30">
        <v>34</v>
      </c>
      <c r="J53" s="30">
        <v>17</v>
      </c>
      <c r="K53" s="31">
        <v>233</v>
      </c>
      <c r="L53" s="9">
        <v>25</v>
      </c>
    </row>
    <row r="54" spans="1:12">
      <c r="A54" s="25"/>
      <c r="B54" s="17"/>
      <c r="C54" s="28"/>
      <c r="D54" s="23"/>
      <c r="E54" s="23"/>
      <c r="F54" s="23"/>
      <c r="G54" s="23"/>
      <c r="H54" s="23"/>
      <c r="I54" s="23"/>
      <c r="J54" s="23"/>
      <c r="K54" s="26"/>
      <c r="L54" s="17"/>
    </row>
    <row r="55" spans="1:12">
      <c r="A55" s="38" t="s">
        <v>46</v>
      </c>
      <c r="B55" s="17"/>
      <c r="C55" s="28" t="s">
        <v>21</v>
      </c>
      <c r="D55" s="23">
        <v>3</v>
      </c>
      <c r="E55" s="23">
        <v>8</v>
      </c>
      <c r="F55" s="23">
        <v>12</v>
      </c>
      <c r="G55" s="23">
        <v>4</v>
      </c>
      <c r="H55" s="23">
        <v>4</v>
      </c>
      <c r="I55" s="23">
        <v>10</v>
      </c>
      <c r="J55" s="23">
        <v>4</v>
      </c>
      <c r="K55" s="26">
        <v>45</v>
      </c>
      <c r="L55" s="17">
        <v>4</v>
      </c>
    </row>
    <row r="56" spans="1:12">
      <c r="A56" s="17"/>
      <c r="B56" s="17"/>
      <c r="C56" s="28"/>
      <c r="D56" s="23"/>
      <c r="E56" s="23"/>
      <c r="F56" s="23"/>
      <c r="G56" s="23"/>
      <c r="H56" s="23"/>
      <c r="I56" s="23"/>
      <c r="J56" s="23"/>
      <c r="K56" s="23"/>
      <c r="L56" s="17"/>
    </row>
    <row r="57" spans="1:12">
      <c r="A57" s="1" t="s">
        <v>47</v>
      </c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s="3" t="s">
        <v>1</v>
      </c>
      <c r="B58" s="3"/>
      <c r="C58" s="1"/>
      <c r="D58" s="2"/>
      <c r="E58" s="2"/>
      <c r="F58" s="2"/>
      <c r="G58" s="2"/>
      <c r="H58" s="2"/>
      <c r="I58" s="2"/>
      <c r="J58" s="2"/>
      <c r="K58" s="2"/>
      <c r="L58" s="1"/>
    </row>
    <row r="59" spans="1:12">
      <c r="A59" s="7"/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</row>
    <row r="60" spans="1:12">
      <c r="A60" s="9" t="s">
        <v>3</v>
      </c>
      <c r="B60" s="9"/>
      <c r="C60" s="10" t="s">
        <v>4</v>
      </c>
      <c r="D60" s="10"/>
      <c r="E60" s="11"/>
      <c r="F60" s="10"/>
      <c r="G60" s="10"/>
      <c r="H60" s="10"/>
      <c r="I60" s="10"/>
      <c r="J60" s="10"/>
      <c r="K60" s="12" t="s">
        <v>5</v>
      </c>
      <c r="L60" s="9" t="s">
        <v>6</v>
      </c>
    </row>
    <row r="61" spans="1:12">
      <c r="A61" s="13"/>
      <c r="B61" s="13"/>
      <c r="C61" s="14" t="s">
        <v>7</v>
      </c>
      <c r="D61" s="14" t="s">
        <v>8</v>
      </c>
      <c r="E61" s="14" t="s">
        <v>9</v>
      </c>
      <c r="F61" s="14" t="s">
        <v>10</v>
      </c>
      <c r="G61" s="14" t="s">
        <v>11</v>
      </c>
      <c r="H61" s="14" t="s">
        <v>12</v>
      </c>
      <c r="I61" s="14" t="s">
        <v>13</v>
      </c>
      <c r="J61" s="14" t="s">
        <v>14</v>
      </c>
      <c r="K61" s="14"/>
      <c r="L61" s="13" t="s">
        <v>15</v>
      </c>
    </row>
    <row r="62" spans="1:12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5"/>
      <c r="L62" s="15"/>
    </row>
    <row r="63" spans="1:12">
      <c r="A63" s="13"/>
      <c r="B63" s="13"/>
      <c r="C63" s="39"/>
      <c r="D63" s="39"/>
      <c r="E63" s="39"/>
      <c r="F63" s="39"/>
      <c r="G63" s="39"/>
      <c r="H63" s="39"/>
      <c r="I63" s="39"/>
      <c r="J63" s="39"/>
      <c r="K63" s="13"/>
      <c r="L63" s="13"/>
    </row>
    <row r="64" spans="1:12">
      <c r="A64" s="21" t="s">
        <v>48</v>
      </c>
      <c r="B64" s="21"/>
      <c r="C64" s="24">
        <v>0</v>
      </c>
      <c r="D64" s="20">
        <v>32</v>
      </c>
      <c r="E64" s="20">
        <v>108</v>
      </c>
      <c r="F64" s="20">
        <v>127</v>
      </c>
      <c r="G64" s="20">
        <v>120</v>
      </c>
      <c r="H64" s="20">
        <v>104</v>
      </c>
      <c r="I64" s="20">
        <v>152</v>
      </c>
      <c r="J64" s="20">
        <v>69</v>
      </c>
      <c r="K64" s="20">
        <v>712</v>
      </c>
      <c r="L64" s="20">
        <v>28</v>
      </c>
    </row>
    <row r="65" spans="1:12">
      <c r="A65" s="21"/>
      <c r="B65" s="21"/>
      <c r="C65" s="24"/>
      <c r="D65" s="20"/>
      <c r="E65" s="20"/>
      <c r="F65" s="20"/>
      <c r="G65" s="20"/>
      <c r="H65" s="20"/>
      <c r="I65" s="20"/>
      <c r="J65" s="20"/>
      <c r="K65" s="26"/>
      <c r="L65" s="20"/>
    </row>
    <row r="66" spans="1:12">
      <c r="A66" s="25" t="s">
        <v>49</v>
      </c>
      <c r="B66" s="17"/>
      <c r="C66" s="24" t="s">
        <v>21</v>
      </c>
      <c r="D66" s="40" t="s">
        <v>21</v>
      </c>
      <c r="E66" s="40">
        <v>2</v>
      </c>
      <c r="F66" s="26">
        <v>1</v>
      </c>
      <c r="G66" s="40">
        <v>3</v>
      </c>
      <c r="H66" s="40">
        <v>3</v>
      </c>
      <c r="I66" s="40" t="s">
        <v>21</v>
      </c>
      <c r="J66" s="40">
        <v>1</v>
      </c>
      <c r="K66" s="26">
        <v>10</v>
      </c>
      <c r="L66" s="40" t="s">
        <v>21</v>
      </c>
    </row>
    <row r="67" spans="1:12">
      <c r="A67" s="25"/>
      <c r="B67" s="17"/>
      <c r="C67" s="28"/>
      <c r="D67" s="23"/>
      <c r="E67" s="28"/>
      <c r="F67" s="23"/>
      <c r="G67" s="23"/>
      <c r="H67" s="24"/>
      <c r="I67" s="23"/>
      <c r="J67" s="24"/>
      <c r="K67" s="26"/>
      <c r="L67" s="24"/>
    </row>
    <row r="68" spans="1:12">
      <c r="A68" s="25" t="s">
        <v>50</v>
      </c>
      <c r="B68" s="17"/>
      <c r="C68" s="24" t="s">
        <v>21</v>
      </c>
      <c r="D68" s="26">
        <f>19+13</f>
        <v>32</v>
      </c>
      <c r="E68" s="26">
        <v>106</v>
      </c>
      <c r="F68" s="26">
        <v>126</v>
      </c>
      <c r="G68" s="26">
        <f>91+24</f>
        <v>115</v>
      </c>
      <c r="H68" s="26">
        <f>85+16</f>
        <v>101</v>
      </c>
      <c r="I68" s="26">
        <v>152</v>
      </c>
      <c r="J68" s="26">
        <v>68</v>
      </c>
      <c r="K68" s="26">
        <f>556+144</f>
        <v>700</v>
      </c>
      <c r="L68" s="26">
        <v>28</v>
      </c>
    </row>
    <row r="69" spans="1:12">
      <c r="A69" s="17" t="s">
        <v>6</v>
      </c>
      <c r="B69" s="17" t="s">
        <v>51</v>
      </c>
      <c r="C69" s="24" t="s">
        <v>21</v>
      </c>
      <c r="D69" s="23">
        <v>19</v>
      </c>
      <c r="E69" s="23">
        <v>76</v>
      </c>
      <c r="F69" s="23">
        <v>101</v>
      </c>
      <c r="G69" s="23">
        <v>91</v>
      </c>
      <c r="H69" s="23">
        <v>85</v>
      </c>
      <c r="I69" s="23">
        <v>127</v>
      </c>
      <c r="J69" s="23">
        <v>57</v>
      </c>
      <c r="K69" s="26">
        <v>556</v>
      </c>
      <c r="L69" s="17">
        <v>21</v>
      </c>
    </row>
    <row r="70" spans="1:12">
      <c r="A70" s="17"/>
      <c r="B70" s="17"/>
      <c r="C70" s="28"/>
      <c r="D70" s="23"/>
      <c r="E70" s="23"/>
      <c r="F70" s="23"/>
      <c r="G70" s="23"/>
      <c r="H70" s="23"/>
      <c r="I70" s="23"/>
      <c r="J70" s="23"/>
      <c r="K70" s="26"/>
      <c r="L70" s="17"/>
    </row>
    <row r="71" spans="1:12">
      <c r="A71" s="25" t="s">
        <v>52</v>
      </c>
      <c r="B71" s="17"/>
      <c r="C71" s="24" t="s">
        <v>21</v>
      </c>
      <c r="D71" s="40" t="s">
        <v>21</v>
      </c>
      <c r="E71" s="40" t="s">
        <v>21</v>
      </c>
      <c r="F71" s="40" t="s">
        <v>21</v>
      </c>
      <c r="G71" s="40" t="s">
        <v>21</v>
      </c>
      <c r="H71" s="40" t="s">
        <v>21</v>
      </c>
      <c r="I71" s="40" t="s">
        <v>21</v>
      </c>
      <c r="J71" s="40" t="s">
        <v>21</v>
      </c>
      <c r="K71" s="40" t="s">
        <v>21</v>
      </c>
      <c r="L71" s="40" t="s">
        <v>21</v>
      </c>
    </row>
    <row r="72" spans="1:12">
      <c r="A72" s="25"/>
      <c r="B72" s="17"/>
      <c r="C72" s="28"/>
      <c r="D72" s="24"/>
      <c r="E72" s="24"/>
      <c r="F72" s="24"/>
      <c r="G72" s="24"/>
      <c r="H72" s="24"/>
      <c r="I72" s="24"/>
      <c r="J72" s="24"/>
      <c r="K72" s="26"/>
      <c r="L72" s="24"/>
    </row>
    <row r="73" spans="1:12">
      <c r="A73" s="25" t="s">
        <v>53</v>
      </c>
      <c r="B73" s="17"/>
      <c r="C73" s="24" t="s">
        <v>21</v>
      </c>
      <c r="D73" s="40" t="s">
        <v>21</v>
      </c>
      <c r="E73" s="40" t="s">
        <v>21</v>
      </c>
      <c r="F73" s="40" t="s">
        <v>21</v>
      </c>
      <c r="G73" s="40" t="s">
        <v>21</v>
      </c>
      <c r="H73" s="40" t="s">
        <v>21</v>
      </c>
      <c r="I73" s="40" t="s">
        <v>21</v>
      </c>
      <c r="J73" s="40" t="s">
        <v>21</v>
      </c>
      <c r="K73" s="40" t="s">
        <v>21</v>
      </c>
      <c r="L73" s="40" t="s">
        <v>21</v>
      </c>
    </row>
    <row r="74" spans="1:12">
      <c r="A74" s="25"/>
      <c r="B74" s="17"/>
      <c r="C74" s="28"/>
      <c r="D74" s="24"/>
      <c r="E74" s="24"/>
      <c r="F74" s="24"/>
      <c r="G74" s="24"/>
      <c r="H74" s="24"/>
      <c r="I74" s="24"/>
      <c r="J74" s="24"/>
      <c r="K74" s="26"/>
      <c r="L74" s="24"/>
    </row>
    <row r="75" spans="1:12">
      <c r="A75" s="25"/>
      <c r="B75" s="17"/>
      <c r="C75" s="28"/>
      <c r="D75" s="24"/>
      <c r="E75" s="24"/>
      <c r="F75" s="24"/>
      <c r="G75" s="24"/>
      <c r="H75" s="24"/>
      <c r="I75" s="24"/>
      <c r="J75" s="24"/>
      <c r="K75" s="26"/>
      <c r="L75" s="24"/>
    </row>
    <row r="76" spans="1:12">
      <c r="A76" s="25" t="s">
        <v>54</v>
      </c>
      <c r="B76" s="17"/>
      <c r="C76" s="24" t="s">
        <v>21</v>
      </c>
      <c r="D76" s="40" t="s">
        <v>21</v>
      </c>
      <c r="E76" s="40" t="s">
        <v>21</v>
      </c>
      <c r="F76" s="40" t="s">
        <v>21</v>
      </c>
      <c r="G76" s="40">
        <v>2</v>
      </c>
      <c r="H76" s="40" t="s">
        <v>21</v>
      </c>
      <c r="I76" s="40" t="s">
        <v>21</v>
      </c>
      <c r="J76" s="40" t="s">
        <v>21</v>
      </c>
      <c r="K76" s="40">
        <v>2</v>
      </c>
      <c r="L76" s="40" t="s">
        <v>21</v>
      </c>
    </row>
    <row r="77" spans="1:12">
      <c r="A77" s="41" t="s">
        <v>55</v>
      </c>
      <c r="B77" s="42" t="s">
        <v>56</v>
      </c>
      <c r="C77" s="24" t="s">
        <v>21</v>
      </c>
      <c r="D77" s="40" t="s">
        <v>21</v>
      </c>
      <c r="E77" s="40" t="s">
        <v>21</v>
      </c>
      <c r="F77" s="40" t="s">
        <v>21</v>
      </c>
      <c r="G77" s="40" t="s">
        <v>21</v>
      </c>
      <c r="H77" s="40" t="s">
        <v>21</v>
      </c>
      <c r="I77" s="40" t="s">
        <v>21</v>
      </c>
      <c r="J77" s="40" t="s">
        <v>21</v>
      </c>
      <c r="K77" s="40" t="s">
        <v>21</v>
      </c>
      <c r="L77" s="40" t="s">
        <v>21</v>
      </c>
    </row>
    <row r="78" spans="1:12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26"/>
      <c r="L78" s="17"/>
    </row>
    <row r="79" spans="1:12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26"/>
      <c r="L79" s="17"/>
    </row>
    <row r="80" spans="1:12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26"/>
      <c r="L80" s="17"/>
    </row>
    <row r="81" spans="1:12">
      <c r="A81" s="21" t="s">
        <v>57</v>
      </c>
      <c r="B81" s="21"/>
      <c r="C81" s="24">
        <f>SUM(C87:C97)+C83</f>
        <v>1</v>
      </c>
      <c r="D81" s="24">
        <f>SUM(D87:D97)+D83</f>
        <v>122</v>
      </c>
      <c r="E81" s="24">
        <f t="shared" ref="E81:L81" si="3">SUM(E87:E97)+E83</f>
        <v>472</v>
      </c>
      <c r="F81" s="24">
        <f t="shared" si="3"/>
        <v>629</v>
      </c>
      <c r="G81" s="24">
        <f t="shared" si="3"/>
        <v>623</v>
      </c>
      <c r="H81" s="24">
        <f t="shared" si="3"/>
        <v>736</v>
      </c>
      <c r="I81" s="24">
        <f t="shared" si="3"/>
        <v>1377</v>
      </c>
      <c r="J81" s="24">
        <f t="shared" si="3"/>
        <v>922</v>
      </c>
      <c r="K81" s="24">
        <f t="shared" si="3"/>
        <v>4882</v>
      </c>
      <c r="L81" s="24">
        <f t="shared" si="3"/>
        <v>378</v>
      </c>
    </row>
    <row r="82" spans="1:12">
      <c r="A82" s="21"/>
      <c r="B82" s="21"/>
      <c r="C82" s="23"/>
      <c r="D82" s="23"/>
      <c r="E82" s="23"/>
      <c r="F82" s="23"/>
      <c r="G82" s="23"/>
      <c r="H82" s="23"/>
      <c r="I82" s="23"/>
      <c r="J82" s="23"/>
      <c r="K82" s="26"/>
      <c r="L82" s="21"/>
    </row>
    <row r="83" spans="1:12">
      <c r="A83" s="17" t="s">
        <v>58</v>
      </c>
      <c r="C83" s="35">
        <v>0</v>
      </c>
      <c r="D83" s="17">
        <v>35</v>
      </c>
      <c r="E83" s="18">
        <f>13+55+86</f>
        <v>154</v>
      </c>
      <c r="F83" s="17">
        <f>12+95+136</f>
        <v>243</v>
      </c>
      <c r="G83" s="17">
        <f>9+112+147+1</f>
        <v>269</v>
      </c>
      <c r="H83" s="17">
        <f>7+155+188</f>
        <v>350</v>
      </c>
      <c r="I83" s="17">
        <f>400+326+8</f>
        <v>734</v>
      </c>
      <c r="J83" s="17">
        <f>155+450</f>
        <v>605</v>
      </c>
      <c r="K83" s="26">
        <f>52+906+1431+1</f>
        <v>2390</v>
      </c>
      <c r="L83" s="17">
        <f>3+109+68</f>
        <v>180</v>
      </c>
    </row>
    <row r="84" spans="1:12">
      <c r="A84" s="27" t="s">
        <v>6</v>
      </c>
      <c r="B84" s="17" t="s">
        <v>59</v>
      </c>
      <c r="C84" s="40" t="s">
        <v>21</v>
      </c>
      <c r="D84" s="26">
        <v>24</v>
      </c>
      <c r="E84" s="26">
        <v>86</v>
      </c>
      <c r="F84" s="26">
        <v>136</v>
      </c>
      <c r="G84" s="26">
        <v>147</v>
      </c>
      <c r="H84" s="26">
        <v>188</v>
      </c>
      <c r="I84" s="26">
        <v>400</v>
      </c>
      <c r="J84" s="26">
        <v>450</v>
      </c>
      <c r="K84" s="26">
        <v>1431</v>
      </c>
      <c r="L84" s="26">
        <v>68</v>
      </c>
    </row>
    <row r="85" spans="1:12">
      <c r="B85" s="17" t="s">
        <v>60</v>
      </c>
      <c r="C85" s="40" t="s">
        <v>21</v>
      </c>
      <c r="D85" s="40" t="s">
        <v>21</v>
      </c>
      <c r="E85" s="40" t="s">
        <v>21</v>
      </c>
      <c r="F85" s="40" t="s">
        <v>21</v>
      </c>
      <c r="G85" s="40">
        <v>1</v>
      </c>
      <c r="H85" s="40" t="s">
        <v>21</v>
      </c>
      <c r="I85" s="40" t="s">
        <v>21</v>
      </c>
      <c r="J85" s="40" t="s">
        <v>21</v>
      </c>
      <c r="K85" s="26">
        <v>1</v>
      </c>
      <c r="L85" s="40">
        <v>0</v>
      </c>
    </row>
    <row r="86" spans="1:12">
      <c r="B86" s="43" t="s">
        <v>61</v>
      </c>
      <c r="C86" s="40" t="s">
        <v>21</v>
      </c>
      <c r="D86" s="23">
        <v>8</v>
      </c>
      <c r="E86" s="23">
        <v>55</v>
      </c>
      <c r="F86" s="23">
        <v>95</v>
      </c>
      <c r="G86" s="23">
        <v>112</v>
      </c>
      <c r="H86" s="23">
        <v>155</v>
      </c>
      <c r="I86" s="23">
        <v>326</v>
      </c>
      <c r="J86" s="23">
        <v>155</v>
      </c>
      <c r="K86" s="26">
        <v>906</v>
      </c>
      <c r="L86" s="17">
        <v>109</v>
      </c>
    </row>
    <row r="87" spans="1:12">
      <c r="A87" s="17" t="s">
        <v>62</v>
      </c>
      <c r="C87" s="40" t="s">
        <v>21</v>
      </c>
      <c r="D87" s="23">
        <v>58</v>
      </c>
      <c r="E87" s="28">
        <v>213</v>
      </c>
      <c r="F87" s="23">
        <v>263</v>
      </c>
      <c r="G87" s="23">
        <v>194</v>
      </c>
      <c r="H87" s="23">
        <v>241</v>
      </c>
      <c r="I87" s="23">
        <v>390</v>
      </c>
      <c r="J87" s="23">
        <v>167</v>
      </c>
      <c r="K87" s="26">
        <v>1526</v>
      </c>
      <c r="L87" s="17">
        <v>143</v>
      </c>
    </row>
    <row r="88" spans="1:12">
      <c r="A88" s="17" t="s">
        <v>63</v>
      </c>
      <c r="C88" s="40">
        <v>1</v>
      </c>
      <c r="D88" s="40">
        <v>16</v>
      </c>
      <c r="E88" s="28">
        <v>46</v>
      </c>
      <c r="F88" s="23">
        <v>48</v>
      </c>
      <c r="G88" s="23">
        <v>79</v>
      </c>
      <c r="H88" s="23">
        <v>55</v>
      </c>
      <c r="I88" s="23">
        <v>70</v>
      </c>
      <c r="J88" s="23">
        <v>43</v>
      </c>
      <c r="K88" s="26">
        <f>17+341</f>
        <v>358</v>
      </c>
      <c r="L88" s="17">
        <v>29</v>
      </c>
    </row>
    <row r="89" spans="1:12">
      <c r="A89" s="17" t="s">
        <v>64</v>
      </c>
      <c r="C89" s="40" t="s">
        <v>21</v>
      </c>
      <c r="D89" s="40">
        <v>2</v>
      </c>
      <c r="E89" s="40">
        <v>5</v>
      </c>
      <c r="F89" s="23">
        <v>5</v>
      </c>
      <c r="G89" s="23">
        <v>5</v>
      </c>
      <c r="H89" s="28">
        <v>13</v>
      </c>
      <c r="I89" s="28">
        <v>27</v>
      </c>
      <c r="J89" s="28">
        <v>18</v>
      </c>
      <c r="K89" s="26">
        <v>75</v>
      </c>
      <c r="L89" s="44">
        <v>7</v>
      </c>
    </row>
    <row r="90" spans="1:12">
      <c r="A90" s="17" t="s">
        <v>65</v>
      </c>
      <c r="C90" s="40" t="s">
        <v>21</v>
      </c>
      <c r="D90" s="40" t="s">
        <v>21</v>
      </c>
      <c r="E90" s="40">
        <v>1</v>
      </c>
      <c r="F90" s="40">
        <v>5</v>
      </c>
      <c r="G90" s="40">
        <v>22</v>
      </c>
      <c r="H90" s="40">
        <v>23</v>
      </c>
      <c r="I90" s="40">
        <v>62</v>
      </c>
      <c r="J90" s="40">
        <v>56</v>
      </c>
      <c r="K90" s="26">
        <v>169</v>
      </c>
      <c r="L90" s="40">
        <v>5</v>
      </c>
    </row>
    <row r="91" spans="1:12">
      <c r="A91" s="17" t="s">
        <v>66</v>
      </c>
      <c r="C91" s="24" t="s">
        <v>21</v>
      </c>
      <c r="D91" s="40" t="s">
        <v>21</v>
      </c>
      <c r="E91" s="40" t="s">
        <v>21</v>
      </c>
      <c r="F91" s="40" t="s">
        <v>21</v>
      </c>
      <c r="G91" s="40" t="s">
        <v>21</v>
      </c>
      <c r="H91" s="40" t="s">
        <v>21</v>
      </c>
      <c r="I91" s="40" t="s">
        <v>21</v>
      </c>
      <c r="J91" s="40" t="s">
        <v>21</v>
      </c>
      <c r="K91" s="40" t="s">
        <v>21</v>
      </c>
      <c r="L91" s="40" t="s">
        <v>21</v>
      </c>
    </row>
    <row r="92" spans="1:12">
      <c r="A92" s="17" t="s">
        <v>67</v>
      </c>
      <c r="C92" s="40" t="s">
        <v>21</v>
      </c>
      <c r="D92" s="40">
        <v>4</v>
      </c>
      <c r="E92" s="40">
        <v>2</v>
      </c>
      <c r="F92" s="40">
        <v>7</v>
      </c>
      <c r="G92" s="40">
        <v>6</v>
      </c>
      <c r="H92" s="40">
        <v>5</v>
      </c>
      <c r="I92" s="40">
        <v>8</v>
      </c>
      <c r="J92" s="40" t="s">
        <v>21</v>
      </c>
      <c r="K92" s="26">
        <v>32</v>
      </c>
      <c r="L92" s="40" t="s">
        <v>21</v>
      </c>
    </row>
    <row r="93" spans="1:12">
      <c r="A93" s="17" t="s">
        <v>68</v>
      </c>
      <c r="C93" s="40" t="s">
        <v>21</v>
      </c>
      <c r="D93" s="40">
        <v>5</v>
      </c>
      <c r="E93" s="40">
        <v>39</v>
      </c>
      <c r="F93" s="40">
        <v>42</v>
      </c>
      <c r="G93" s="40">
        <v>32</v>
      </c>
      <c r="H93" s="40">
        <v>32</v>
      </c>
      <c r="I93" s="40">
        <v>42</v>
      </c>
      <c r="J93" s="40">
        <v>16</v>
      </c>
      <c r="K93" s="26">
        <v>208</v>
      </c>
      <c r="L93" s="40">
        <v>4</v>
      </c>
    </row>
    <row r="94" spans="1:12">
      <c r="A94" s="17" t="s">
        <v>69</v>
      </c>
      <c r="C94" s="24" t="s">
        <v>21</v>
      </c>
      <c r="D94" s="40" t="s">
        <v>21</v>
      </c>
      <c r="E94" s="40" t="s">
        <v>21</v>
      </c>
      <c r="F94" s="40" t="s">
        <v>21</v>
      </c>
      <c r="G94" s="40" t="s">
        <v>21</v>
      </c>
      <c r="H94" s="40" t="s">
        <v>21</v>
      </c>
      <c r="I94" s="40" t="s">
        <v>21</v>
      </c>
      <c r="J94" s="40" t="s">
        <v>21</v>
      </c>
      <c r="K94" s="40" t="s">
        <v>21</v>
      </c>
      <c r="L94" s="40" t="s">
        <v>21</v>
      </c>
    </row>
    <row r="95" spans="1:12">
      <c r="A95" s="17" t="s">
        <v>70</v>
      </c>
      <c r="C95" s="24" t="s">
        <v>21</v>
      </c>
      <c r="D95" s="40" t="s">
        <v>21</v>
      </c>
      <c r="E95" s="40" t="s">
        <v>21</v>
      </c>
      <c r="F95" s="40" t="s">
        <v>21</v>
      </c>
      <c r="G95" s="40" t="s">
        <v>21</v>
      </c>
      <c r="H95" s="40" t="s">
        <v>21</v>
      </c>
      <c r="I95" s="40" t="s">
        <v>21</v>
      </c>
      <c r="J95" s="40" t="s">
        <v>21</v>
      </c>
      <c r="K95" s="40" t="s">
        <v>21</v>
      </c>
      <c r="L95" s="40" t="s">
        <v>21</v>
      </c>
    </row>
    <row r="96" spans="1:12">
      <c r="A96" s="17" t="s">
        <v>71</v>
      </c>
      <c r="C96" s="40" t="s">
        <v>21</v>
      </c>
      <c r="D96" s="40" t="s">
        <v>21</v>
      </c>
      <c r="E96" s="40">
        <v>4</v>
      </c>
      <c r="F96" s="40" t="s">
        <v>21</v>
      </c>
      <c r="G96" s="40" t="s">
        <v>21</v>
      </c>
      <c r="H96" s="40">
        <v>1</v>
      </c>
      <c r="I96" s="40" t="s">
        <v>21</v>
      </c>
      <c r="J96" s="40" t="s">
        <v>21</v>
      </c>
      <c r="K96" s="26">
        <v>5</v>
      </c>
      <c r="L96" s="40" t="s">
        <v>21</v>
      </c>
    </row>
    <row r="97" spans="1:12">
      <c r="A97" s="17" t="s">
        <v>72</v>
      </c>
      <c r="C97" s="40" t="s">
        <v>21</v>
      </c>
      <c r="D97" s="40">
        <v>2</v>
      </c>
      <c r="E97" s="40">
        <v>8</v>
      </c>
      <c r="F97" s="40">
        <v>16</v>
      </c>
      <c r="G97" s="40">
        <v>16</v>
      </c>
      <c r="H97" s="40">
        <v>16</v>
      </c>
      <c r="I97" s="40">
        <v>44</v>
      </c>
      <c r="J97" s="40">
        <v>17</v>
      </c>
      <c r="K97" s="26">
        <v>119</v>
      </c>
      <c r="L97" s="40">
        <v>10</v>
      </c>
    </row>
    <row r="98" spans="1:12">
      <c r="A98" s="45" t="s">
        <v>73</v>
      </c>
      <c r="B98" s="27"/>
      <c r="C98" s="40" t="s">
        <v>21</v>
      </c>
      <c r="D98" s="40">
        <v>2</v>
      </c>
      <c r="E98" s="40">
        <v>4</v>
      </c>
      <c r="F98" s="40">
        <v>9</v>
      </c>
      <c r="G98" s="40">
        <v>6</v>
      </c>
      <c r="H98" s="40">
        <v>2</v>
      </c>
      <c r="I98" s="40">
        <v>14</v>
      </c>
      <c r="J98" s="40">
        <v>2</v>
      </c>
      <c r="K98" s="26">
        <v>39</v>
      </c>
      <c r="L98" s="40">
        <v>6</v>
      </c>
    </row>
    <row r="99" spans="1:12">
      <c r="A99" s="46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</row>
    <row r="100" spans="1:12">
      <c r="A100" s="52" t="s">
        <v>74</v>
      </c>
      <c r="B100" s="52"/>
      <c r="C100" s="48"/>
      <c r="D100" s="48"/>
      <c r="E100" s="49"/>
      <c r="F100" s="48"/>
      <c r="G100" s="48"/>
      <c r="H100" s="48"/>
      <c r="I100" s="48"/>
      <c r="J100" s="48"/>
      <c r="K100" s="50"/>
      <c r="L100" s="48"/>
    </row>
    <row r="101" spans="1:12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>
      <c r="A102" s="51" t="s">
        <v>75</v>
      </c>
      <c r="B102" s="17"/>
      <c r="C102" s="17"/>
      <c r="D102" s="17"/>
      <c r="E102" s="18"/>
      <c r="G102" s="17"/>
      <c r="H102" s="17"/>
      <c r="I102" s="17"/>
      <c r="J102" s="17"/>
      <c r="K102" s="17"/>
      <c r="L102" s="17"/>
    </row>
  </sheetData>
  <mergeCells count="1">
    <mergeCell ref="A100:B10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9" sqref="C4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Brottsförebyggande rådet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evabj</dc:creator>
  <cp:lastModifiedBy>petlof</cp:lastModifiedBy>
  <cp:lastPrinted>2007-01-11T16:31:28Z</cp:lastPrinted>
  <dcterms:created xsi:type="dcterms:W3CDTF">2007-01-11T16:30:33Z</dcterms:created>
  <dcterms:modified xsi:type="dcterms:W3CDTF">2011-06-15T09:28:07Z</dcterms:modified>
</cp:coreProperties>
</file>